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4"/>
    <sheet state="visible" name="Dashboard" sheetId="2" r:id="rId5"/>
  </sheets>
  <definedNames/>
  <calcPr/>
  <extLst>
    <ext uri="GoogleSheetsCustomDataVersion2">
      <go:sheetsCustomData xmlns:go="http://customooxmlschemas.google.com/" r:id="rId6" roundtripDataChecksum="RyAHa81nOLCin7XNFip3mn+Biy+/jHuDug4+UpgyFsA="/>
    </ext>
  </extLst>
</workbook>
</file>

<file path=xl/sharedStrings.xml><?xml version="1.0" encoding="utf-8"?>
<sst xmlns="http://schemas.openxmlformats.org/spreadsheetml/2006/main" count="243" uniqueCount="122">
  <si>
    <t>SEO SCORE</t>
  </si>
  <si>
    <t>Wynik (0–100):</t>
  </si>
  <si>
    <t>/100</t>
  </si>
  <si>
    <t>Pasek postępu (ważony):</t>
  </si>
  <si>
    <t>Kategoria</t>
  </si>
  <si>
    <t>Zadanie</t>
  </si>
  <si>
    <t>Priorytet</t>
  </si>
  <si>
    <t>Status</t>
  </si>
  <si>
    <t>Punkty (status)</t>
  </si>
  <si>
    <t>Waga</t>
  </si>
  <si>
    <t>Punkty ważone</t>
  </si>
  <si>
    <t>Impact (1-5)</t>
  </si>
  <si>
    <t>Trudność (1-5)</t>
  </si>
  <si>
    <t>Score (Impact/Trudność)</t>
  </si>
  <si>
    <t>Narzędzia</t>
  </si>
  <si>
    <t>⚙️Techniczne</t>
  </si>
  <si>
    <t>Podłącz Google Search Console</t>
  </si>
  <si>
    <t>Wysoki</t>
  </si>
  <si>
    <t>Do zrobienia</t>
  </si>
  <si>
    <t>Google Search Console</t>
  </si>
  <si>
    <t>Podłącz Bing Webmaster Tools</t>
  </si>
  <si>
    <t>Bing Webmaster Tools</t>
  </si>
  <si>
    <t>Podłącz Google Analytics 4</t>
  </si>
  <si>
    <t>Google Analytics</t>
  </si>
  <si>
    <t>Dodaj sitemap.xml do Google Search Console</t>
  </si>
  <si>
    <t>Google Search Console, xml-sitemaps.com</t>
  </si>
  <si>
    <t>Sprawdź czy strona używa HTTPS</t>
  </si>
  <si>
    <r>
      <rPr>
        <rFont val="Arial"/>
        <color rgb="FF1155CC"/>
        <sz val="10.0"/>
        <u/>
      </rPr>
      <t>seomaker.ai</t>
    </r>
    <r>
      <rPr>
        <rFont val="Arial"/>
        <color theme="1"/>
        <sz val="10.0"/>
      </rPr>
      <t xml:space="preserve"> - zdrowie witryny, ahrefs, semrush, seoptimer, PageSpeed Insights</t>
    </r>
  </si>
  <si>
    <t>Utwórz przekierowanie z WWW na bez WWW</t>
  </si>
  <si>
    <t>Ręcznie</t>
  </si>
  <si>
    <t>Utwórz plik robots.txt</t>
  </si>
  <si>
    <t>elementor.com/tools/robots-txt-generator/</t>
  </si>
  <si>
    <t>Skompresuj i zoptymalizuj obrazy na stronie</t>
  </si>
  <si>
    <t>FreeConvert, iLoveIMG, Squoosh</t>
  </si>
  <si>
    <t>Ustaw struktruę URL SEO friendly np. /otulacz-do-fotelika/</t>
  </si>
  <si>
    <t>Sprawdź i usuń błędy strony 404</t>
  </si>
  <si>
    <t>Średni</t>
  </si>
  <si>
    <r>
      <rPr>
        <rFont val="Arial"/>
        <color theme="1"/>
        <sz val="10.0"/>
      </rPr>
      <t xml:space="preserve">Ręcznie, Google Search Console, </t>
    </r>
    <r>
      <rPr>
        <rFont val="Arial"/>
        <color rgb="FF1155CC"/>
        <sz val="10.0"/>
        <u/>
      </rPr>
      <t>seomaker.ai</t>
    </r>
    <r>
      <rPr>
        <rFont val="Arial"/>
        <color theme="1"/>
        <sz val="10.0"/>
      </rPr>
      <t xml:space="preserve"> - zdrowie witryny, ahrefs, semrush</t>
    </r>
  </si>
  <si>
    <t>Czas ładowania strony poniżej 5 sekund</t>
  </si>
  <si>
    <t>Przetestuj czy na strona jest przyjazna urządzeniom mobilnym i napraw błędy</t>
  </si>
  <si>
    <t>PageSpeed Insights</t>
  </si>
  <si>
    <t>Spraw by Twoje treści były łatwe do udostępniania na social media za pomocą przycisków</t>
  </si>
  <si>
    <t>🔑 Strategia słów kluczowych</t>
  </si>
  <si>
    <t>Wykorzystaj Analizę konkurencji, aby znaleźć odpowiednie słowa kluczowe</t>
  </si>
  <si>
    <t>Niski</t>
  </si>
  <si>
    <r>
      <rPr>
        <rFont val="Arial"/>
        <color rgb="FF1155CC"/>
        <sz val="10.0"/>
        <u/>
      </rPr>
      <t>seomaker.ai - analiza konkurencji</t>
    </r>
    <r>
      <rPr>
        <rFont val="Arial"/>
        <color theme="1"/>
        <sz val="10.0"/>
      </rPr>
      <t>, ahrefs, semrush</t>
    </r>
  </si>
  <si>
    <t>Wykonaj analizę słow kluczowych w Seomaker.ai</t>
  </si>
  <si>
    <r>
      <rPr>
        <rFont val="Arial"/>
        <color rgb="FF1155CC"/>
        <sz val="10.0"/>
        <u/>
      </rPr>
      <t>seomaker.ai - analiza słów kluczowych</t>
    </r>
    <r>
      <rPr>
        <rFont val="Arial"/>
        <color theme="1"/>
        <sz val="10.0"/>
      </rPr>
      <t>, ahrefs, semrush</t>
    </r>
  </si>
  <si>
    <t>Wybierz główne frazy (Primary Keywords)</t>
  </si>
  <si>
    <t>Określ intencję wyszukiwania</t>
  </si>
  <si>
    <r>
      <rPr>
        <rFont val="Arial"/>
        <color rgb="FF1155CC"/>
        <sz val="10.0"/>
        <u/>
      </rPr>
      <t>seomaker.ai</t>
    </r>
    <r>
      <rPr>
        <rFont val="Arial"/>
        <color theme="1"/>
        <sz val="10.0"/>
      </rPr>
      <t>, ahrefs, semrush, mangools</t>
    </r>
  </si>
  <si>
    <t>✍️ Treści SEO</t>
  </si>
  <si>
    <t>Utwórz strategię treści SEO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</si>
  <si>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</si>
  <si>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Wygeneruj konspekt artykułu dla słowa kluczowego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</si>
  <si>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</si>
  <si>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Utwórz strukturę nagłówków H1-H3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</si>
  <si>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</si>
  <si>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Napisz artykuł zgodnie z konspektem i wzbogać tekst o słowa kluczowe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</si>
  <si>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</si>
  <si>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Utwórz meta title (≤60 znaków)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</si>
  <si>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</si>
  <si>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Utwórz meta description (≤160 znaków)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</si>
  <si>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</si>
  <si>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Dodaj linkowanie wewnętrzne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</si>
  <si>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</si>
  <si>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Uzupełnij opisy ALT obrazów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</si>
  <si>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</si>
  <si>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Utwórz kolejne 10 artykułów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</si>
  <si>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</si>
  <si>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Zaktualizuj "stare" treści na stronie</t>
  </si>
  <si>
    <r>
      <rPr>
        <rFont val="Arial"/>
        <color rgb="FF1155CC"/>
        <sz val="10.0"/>
        <u/>
      </rPr>
      <t>seomaker.ai - kreator artykułów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chatgpt.com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gemini.google.com</t>
    </r>
  </si>
  <si>
    <t>Zidentyfikuj i usuń zduplikowane treści</t>
  </si>
  <si>
    <r>
      <rPr>
        <rFont val="Arial"/>
        <color theme="1"/>
        <sz val="10.0"/>
      </rPr>
      <t xml:space="preserve">ręcznie, </t>
    </r>
    <r>
      <rPr>
        <rFont val="Arial"/>
        <color rgb="FF1155CC"/>
        <sz val="10.0"/>
        <u/>
      </rPr>
      <t>seomaker.ai</t>
    </r>
    <r>
      <rPr>
        <rFont val="Arial"/>
        <color theme="1"/>
        <sz val="10.0"/>
      </rPr>
      <t xml:space="preserve"> - zdrowie witryny, </t>
    </r>
    <r>
      <rPr>
        <rFont val="Arial"/>
        <color rgb="FF000000"/>
        <sz val="10.0"/>
      </rPr>
      <t>ahrefs</t>
    </r>
    <r>
      <rPr>
        <rFont val="Arial"/>
        <color theme="1"/>
        <sz val="10.0"/>
      </rPr>
      <t xml:space="preserve">, </t>
    </r>
    <r>
      <rPr>
        <rFont val="Arial"/>
        <color rgb="FF000000"/>
        <sz val="10.0"/>
      </rPr>
      <t>semrush</t>
    </r>
  </si>
  <si>
    <t>Użyj Social Media aby generować Sygnały wspierające treści</t>
  </si>
  <si>
    <r>
      <rPr>
        <rFont val="Arial"/>
        <color theme="1"/>
        <sz val="10.0"/>
      </rPr>
      <t xml:space="preserve">Social media, </t>
    </r>
    <r>
      <rPr>
        <rFont val="Arial"/>
        <color rgb="FF1155CC"/>
        <sz val="10.0"/>
        <u/>
      </rPr>
      <t>seomaker.ai</t>
    </r>
    <r>
      <rPr>
        <rFont val="Arial"/>
        <color theme="1"/>
        <sz val="10.0"/>
      </rPr>
      <t xml:space="preserve"> - kalendarz -&gt; plan treści, buffer, later, postiz, socialbee</t>
    </r>
  </si>
  <si>
    <t>Używaj opisów ALT w obrazach na Social Mediach</t>
  </si>
  <si>
    <t>Social media, seomaker.ai - kalendarz -&gt; plan treści, buffer, later, postiz, socialbee</t>
  </si>
  <si>
    <t>Treści w Social Mediach zawierają słowa kluczowe</t>
  </si>
  <si>
    <t>Regularnie planuj, twórz i publikuj w Social Mediach</t>
  </si>
  <si>
    <t xml:space="preserve">Twórz pomocne, wiarygodne treści w oparciu o system E-E-A-T </t>
  </si>
  <si>
    <t>📒 On-Page SEO</t>
  </si>
  <si>
    <t>Pisz treści dla użytkowników, a nie dla wyszukiwarek</t>
  </si>
  <si>
    <t>Sprawdź, czy docelowe słowa kluczowe odpowiadają intencji użytkownika</t>
  </si>
  <si>
    <t>Umieszczaj główne słowo kluczowe w adresie URL, tytule i nagłówku</t>
  </si>
  <si>
    <t>Użyj słowa kluczowego w pierwszym akapicie Twojej treści.</t>
  </si>
  <si>
    <t>Użyj jednego tagu H1 na każdej stronie.</t>
  </si>
  <si>
    <t>Twórz atrakcyjne i zorientowane na SEO meta tytuły</t>
  </si>
  <si>
    <t>Utwórz atrakcyjne opisy meta zawierające słowo kluczowe</t>
  </si>
  <si>
    <t>Używaj podtytułów (H2-H6) do hierarchizacji treści</t>
  </si>
  <si>
    <t>Stosuj wewnątrz linkowanie</t>
  </si>
  <si>
    <t>Linkuj do stron z dużym autorytetem</t>
  </si>
  <si>
    <t>Używaj w nazwach plików słów kluczowych</t>
  </si>
  <si>
    <t>Używaj opisów ALT w obrazkach</t>
  </si>
  <si>
    <t>Dodaj linki do Twoich social mediów</t>
  </si>
  <si>
    <t>🎯Monitoring pozycji</t>
  </si>
  <si>
    <t>Dodaj słowa kluczowe do Śledzenia Pozycji</t>
  </si>
  <si>
    <r>
      <rPr>
        <rFont val="Arial"/>
        <color rgb="FF1155CC"/>
        <sz val="10.0"/>
        <u/>
      </rPr>
      <t>seomaker.ai</t>
    </r>
    <r>
      <rPr>
        <rFont val="Arial"/>
        <color theme="1"/>
        <sz val="10.0"/>
      </rPr>
      <t xml:space="preserve"> - monitoring pozycji, RankTracker, NightWatch, Wincher</t>
    </r>
  </si>
  <si>
    <t>Monitoruj pozycje co tydzień w celu weryfikacji postepów</t>
  </si>
  <si>
    <r>
      <rPr>
        <rFont val="Arial"/>
        <color rgb="FF1155CC"/>
        <sz val="10.0"/>
        <u/>
      </rPr>
      <t>seomaker.ai</t>
    </r>
    <r>
      <rPr>
        <rFont val="Arial"/>
        <color theme="1"/>
        <sz val="10.0"/>
      </rPr>
      <t xml:space="preserve"> - monitoring pozycji, RankTracker, NightWatch, Wincher</t>
    </r>
  </si>
  <si>
    <t>📍 Lokalne SEO</t>
  </si>
  <si>
    <t>Utwórz profil firmy w wizytówce Google</t>
  </si>
  <si>
    <t>Profil firmy w Google</t>
  </si>
  <si>
    <t>Utwórz profil firmy w wizytówce Yelp</t>
  </si>
  <si>
    <t>Yelp for Business</t>
  </si>
  <si>
    <t>Utwórz profil firmy w wizytówce Bing Places</t>
  </si>
  <si>
    <t>Bing Places</t>
  </si>
  <si>
    <t>Zdobądź opinie</t>
  </si>
  <si>
    <t>Odpowiadaj na opinie</t>
  </si>
  <si>
    <t>Aktualne dane w wizytówkachi w Social Mediach</t>
  </si>
  <si>
    <t xml:space="preserve">Dodaj dane strukturalne LocalBusiness (Schema) na Twojej stronie </t>
  </si>
  <si>
    <t>Dodaj geotagi do zdjęć</t>
  </si>
  <si>
    <t>SEO Score — Seomaker.ai (postęp zadań)</t>
  </si>
  <si>
    <t>Wizualizacja</t>
  </si>
  <si>
    <t>Suma punktów (z wagą):</t>
  </si>
  <si>
    <t>Maks. punktów (z wagą):</t>
  </si>
  <si>
    <t>Pasek postępu (bez wag):</t>
  </si>
  <si>
    <t>Wynik (%):</t>
  </si>
  <si>
    <t>Suma punktów (bez wag):</t>
  </si>
  <si>
    <t>Maks. punktów (bez wag):</t>
  </si>
  <si>
    <t>Wynik (0–100) bez wag:</t>
  </si>
  <si>
    <t>Wynik (%) bez wag: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</si>
</sst>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3">
    <font>
      <sz val="11.0"/>
      <color theme="1"/>
      <name val="Calibri"/>
      <scheme val="minor"/>
    </font>
    <font>
      <b/>
      <sz val="13.0"/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12.0"/>
      <color theme="1"/>
      <name val="Arial"/>
    </font>
    <font>
      <b/>
      <sz val="11.0"/>
      <color theme="1"/>
      <name val="Arial"/>
    </font>
    <font>
      <color theme="1"/>
      <name val="Calibri"/>
      <scheme val="minor"/>
    </font>
    <font>
      <u/>
      <sz val="10.0"/>
      <color theme="1"/>
      <name val="Arial"/>
    </font>
    <font>
      <u/>
      <sz val="10.0"/>
      <color rgb="FF000000"/>
      <name val="Arial"/>
    </font>
    <font>
      <b/>
      <sz val="14.0"/>
      <color theme="1"/>
      <name val="Calibri"/>
      <scheme val="minor"/>
    </font>
    <font>
      <b/>
      <sz val="12.0"/>
      <color theme="1"/>
      <name val="Calibri"/>
      <scheme val="minor"/>
    </font>
    <font>
      <b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2">
    <border/>
    <border>
      <left style="thin">
        <color rgb="FFE7E7E7"/>
      </left>
      <right style="thin">
        <color rgb="FFE7E7E7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2" numFmtId="0" xfId="0" applyFont="1"/>
    <xf borderId="0" fillId="0" fontId="4" numFmtId="0" xfId="0" applyFont="1"/>
    <xf borderId="0" fillId="0" fontId="2" numFmtId="164" xfId="0" applyFont="1" applyNumberFormat="1"/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2" fontId="5" numFmtId="0" xfId="0" applyAlignment="1" applyFill="1" applyFont="1">
      <alignment readingOrder="0"/>
    </xf>
    <xf borderId="0" fillId="2" fontId="2" numFmtId="0" xfId="0" applyAlignment="1" applyFont="1">
      <alignment horizontal="center" shrinkToFit="0" vertical="center" wrapText="1"/>
    </xf>
    <xf borderId="0" fillId="2" fontId="6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shrinkToFit="0" vertical="top" wrapText="1"/>
    </xf>
    <xf borderId="0" fillId="0" fontId="3" numFmtId="0" xfId="0" applyAlignment="1" applyFont="1">
      <alignment readingOrder="0" shrinkToFit="0" vertical="top" wrapText="1"/>
    </xf>
    <xf borderId="0" fillId="0" fontId="7" numFmtId="0" xfId="0" applyAlignment="1" applyFont="1">
      <alignment readingOrder="0" shrinkToFit="0" vertical="top" wrapText="1"/>
    </xf>
    <xf borderId="0" fillId="0" fontId="8" numFmtId="0" xfId="0" applyAlignment="1" applyFont="1">
      <alignment readingOrder="0" shrinkToFit="0" vertical="top" wrapText="1"/>
    </xf>
    <xf borderId="0" fillId="2" fontId="3" numFmtId="0" xfId="0" applyAlignment="1" applyFont="1">
      <alignment shrinkToFit="0" vertical="top" wrapText="1"/>
    </xf>
    <xf borderId="0" fillId="2" fontId="3" numFmtId="0" xfId="0" applyFont="1"/>
    <xf borderId="0" fillId="2" fontId="3" numFmtId="0" xfId="0" applyAlignment="1" applyFont="1">
      <alignment readingOrder="0"/>
    </xf>
    <xf borderId="0" fillId="0" fontId="3" numFmtId="0" xfId="0" applyAlignment="1" applyFont="1">
      <alignment readingOrder="0" shrinkToFit="0" vertical="top" wrapText="1"/>
    </xf>
    <xf borderId="1" fillId="2" fontId="5" numFmtId="0" xfId="0" applyAlignment="1" applyBorder="1" applyFont="1">
      <alignment horizontal="left" readingOrder="0"/>
    </xf>
    <xf borderId="0" fillId="0" fontId="5" numFmtId="0" xfId="0" applyAlignment="1" applyFont="1">
      <alignment readingOrder="0"/>
    </xf>
    <xf borderId="0" fillId="0" fontId="9" numFmtId="0" xfId="0" applyFont="1"/>
    <xf borderId="0" fillId="0" fontId="10" numFmtId="0" xfId="0" applyFont="1"/>
    <xf borderId="0" fillId="0" fontId="11" numFmtId="0" xfId="0" applyFont="1"/>
    <xf borderId="0" fillId="0" fontId="12" numFmtId="0" xfId="0" applyAlignment="1" applyFont="1">
      <alignment horizontal="left"/>
    </xf>
    <xf borderId="0" fillId="0" fontId="11" numFmtId="164" xfId="0" applyFont="1" applyNumberFormat="1"/>
  </cellXfs>
  <cellStyles count="1">
    <cellStyle xfId="0" name="Normal" builtinId="0"/>
  </cellStyles>
  <dxfs count="3">
    <dxf>
      <font/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FFEB9C"/>
          <bgColor rgb="FFFFEB9C"/>
        </patternFill>
      </fill>
      <border/>
    </dxf>
    <dxf>
      <font/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47750" cy="180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seomaker.ai/" TargetMode="External"/><Relationship Id="rId11" Type="http://schemas.openxmlformats.org/officeDocument/2006/relationships/hyperlink" Target="http://seomaker.ai/" TargetMode="External"/><Relationship Id="rId10" Type="http://schemas.openxmlformats.org/officeDocument/2006/relationships/hyperlink" Target="http://seomaker.ai/" TargetMode="External"/><Relationship Id="rId21" Type="http://schemas.openxmlformats.org/officeDocument/2006/relationships/drawing" Target="../drawings/drawing1.xml"/><Relationship Id="rId13" Type="http://schemas.openxmlformats.org/officeDocument/2006/relationships/hyperlink" Target="http://seomaker.ai/" TargetMode="External"/><Relationship Id="rId12" Type="http://schemas.openxmlformats.org/officeDocument/2006/relationships/hyperlink" Target="http://seomaker.ai/" TargetMode="External"/><Relationship Id="rId1" Type="http://schemas.openxmlformats.org/officeDocument/2006/relationships/hyperlink" Target="http://seomaker.ai/" TargetMode="External"/><Relationship Id="rId2" Type="http://schemas.openxmlformats.org/officeDocument/2006/relationships/hyperlink" Target="https://elementor.com/tools/robots-txt-generator/" TargetMode="External"/><Relationship Id="rId3" Type="http://schemas.openxmlformats.org/officeDocument/2006/relationships/hyperlink" Target="http://seomaker.ai/" TargetMode="External"/><Relationship Id="rId4" Type="http://schemas.openxmlformats.org/officeDocument/2006/relationships/hyperlink" Target="http://seomaker.ai/" TargetMode="External"/><Relationship Id="rId9" Type="http://schemas.openxmlformats.org/officeDocument/2006/relationships/hyperlink" Target="http://seomaker.ai/" TargetMode="External"/><Relationship Id="rId15" Type="http://schemas.openxmlformats.org/officeDocument/2006/relationships/hyperlink" Target="http://seomaker.ai/" TargetMode="External"/><Relationship Id="rId14" Type="http://schemas.openxmlformats.org/officeDocument/2006/relationships/hyperlink" Target="http://seomaker.ai/" TargetMode="External"/><Relationship Id="rId17" Type="http://schemas.openxmlformats.org/officeDocument/2006/relationships/hyperlink" Target="http://seomaker.ai/" TargetMode="External"/><Relationship Id="rId16" Type="http://schemas.openxmlformats.org/officeDocument/2006/relationships/hyperlink" Target="http://seomaker.ai/" TargetMode="External"/><Relationship Id="rId5" Type="http://schemas.openxmlformats.org/officeDocument/2006/relationships/hyperlink" Target="http://seomaker.ai/" TargetMode="External"/><Relationship Id="rId19" Type="http://schemas.openxmlformats.org/officeDocument/2006/relationships/hyperlink" Target="http://seomaker.ai/" TargetMode="External"/><Relationship Id="rId6" Type="http://schemas.openxmlformats.org/officeDocument/2006/relationships/hyperlink" Target="http://seomaker.ai/" TargetMode="External"/><Relationship Id="rId18" Type="http://schemas.openxmlformats.org/officeDocument/2006/relationships/hyperlink" Target="http://seomaker.ai/" TargetMode="External"/><Relationship Id="rId7" Type="http://schemas.openxmlformats.org/officeDocument/2006/relationships/hyperlink" Target="http://seomaker.ai/" TargetMode="External"/><Relationship Id="rId8" Type="http://schemas.openxmlformats.org/officeDocument/2006/relationships/hyperlink" Target="http://seomaker.ai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4.0"/>
    <col customWidth="1" min="2" max="2" width="28.0"/>
    <col customWidth="1" min="3" max="3" width="12.0"/>
    <col customWidth="1" min="4" max="5" width="14.0"/>
    <col customWidth="1" min="6" max="6" width="8.0"/>
    <col customWidth="1" min="7" max="7" width="14.0"/>
    <col customWidth="1" min="8" max="9" width="12.0"/>
    <col customWidth="1" min="10" max="10" width="18.0"/>
    <col customWidth="1" min="11" max="11" width="38.0"/>
    <col customWidth="1" min="12" max="25" width="8.71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</row>
    <row r="2">
      <c r="A2" s="4" t="s">
        <v>1</v>
      </c>
      <c r="B2" s="5">
        <f>IF(SUM(F6:F66)=0,"",ROUND(SUM(G6:G66)/SUM(F6:F66)*100,1))</f>
        <v>0</v>
      </c>
      <c r="C2" s="6">
        <f>IF(SUM(F6:F66)=0,"",SUM(G6:G66)/SUM(F6:F66))</f>
        <v>0</v>
      </c>
      <c r="D2" s="2" t="s">
        <v>2</v>
      </c>
      <c r="E2" s="3"/>
      <c r="F2" s="3"/>
      <c r="G2" s="3"/>
      <c r="H2" s="3"/>
      <c r="I2" s="3"/>
      <c r="J2" s="3"/>
      <c r="K2" s="3"/>
    </row>
    <row r="3">
      <c r="A3" s="4" t="s">
        <v>3</v>
      </c>
      <c r="B3" s="3" t="str">
        <f>IFERROR(__xludf.DUMMYFUNCTION("SPARKLINE(C2,{""charttype"",""bar"";""max"",1})"),"")</f>
        <v/>
      </c>
      <c r="C3" s="3"/>
      <c r="D3" s="3"/>
      <c r="E3" s="3"/>
      <c r="F3" s="3"/>
      <c r="G3" s="3"/>
      <c r="H3" s="3"/>
      <c r="I3" s="3"/>
      <c r="J3" s="3"/>
      <c r="K3" s="3"/>
    </row>
    <row r="4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>
      <c r="A6" s="12"/>
      <c r="B6" s="13" t="s">
        <v>16</v>
      </c>
      <c r="C6" s="3" t="s">
        <v>17</v>
      </c>
      <c r="D6" s="12" t="s">
        <v>18</v>
      </c>
      <c r="E6" s="3">
        <f t="shared" ref="E6:E18" si="1">IF(D6="Zrobione",1,IF(D6="W trakcie",0.5,0))</f>
        <v>0</v>
      </c>
      <c r="F6" s="3">
        <f t="shared" ref="F6:F18" si="2">H6</f>
        <v>5</v>
      </c>
      <c r="G6" s="3">
        <f t="shared" ref="G6:G18" si="3">E6*F6</f>
        <v>0</v>
      </c>
      <c r="H6" s="3">
        <v>5.0</v>
      </c>
      <c r="I6" s="3">
        <v>2.0</v>
      </c>
      <c r="J6" s="3">
        <f t="shared" ref="J6:J18" si="4">IFERROR(ROUND(H6/I6,2),"")</f>
        <v>2.5</v>
      </c>
      <c r="K6" s="14" t="s">
        <v>19</v>
      </c>
    </row>
    <row r="7" ht="15.75" customHeight="1">
      <c r="A7" s="3"/>
      <c r="B7" s="14" t="s">
        <v>20</v>
      </c>
      <c r="C7" s="3" t="s">
        <v>17</v>
      </c>
      <c r="D7" s="12" t="s">
        <v>18</v>
      </c>
      <c r="E7" s="3">
        <f t="shared" si="1"/>
        <v>0</v>
      </c>
      <c r="F7" s="3">
        <f t="shared" si="2"/>
        <v>5</v>
      </c>
      <c r="G7" s="3">
        <f t="shared" si="3"/>
        <v>0</v>
      </c>
      <c r="H7" s="3">
        <v>5.0</v>
      </c>
      <c r="I7" s="3">
        <v>2.0</v>
      </c>
      <c r="J7" s="3">
        <f t="shared" si="4"/>
        <v>2.5</v>
      </c>
      <c r="K7" s="14" t="s">
        <v>21</v>
      </c>
    </row>
    <row r="8">
      <c r="A8" s="12"/>
      <c r="B8" s="13" t="s">
        <v>22</v>
      </c>
      <c r="C8" s="3" t="s">
        <v>17</v>
      </c>
      <c r="D8" s="12" t="s">
        <v>18</v>
      </c>
      <c r="E8" s="3">
        <f t="shared" si="1"/>
        <v>0</v>
      </c>
      <c r="F8" s="3">
        <f t="shared" si="2"/>
        <v>5</v>
      </c>
      <c r="G8" s="3">
        <f t="shared" si="3"/>
        <v>0</v>
      </c>
      <c r="H8" s="3">
        <v>5.0</v>
      </c>
      <c r="I8" s="3">
        <v>2.0</v>
      </c>
      <c r="J8" s="3">
        <f t="shared" si="4"/>
        <v>2.5</v>
      </c>
      <c r="K8" s="14" t="s">
        <v>23</v>
      </c>
    </row>
    <row r="9">
      <c r="A9" s="12"/>
      <c r="B9" s="14" t="s">
        <v>24</v>
      </c>
      <c r="C9" s="3" t="s">
        <v>17</v>
      </c>
      <c r="D9" s="12" t="s">
        <v>18</v>
      </c>
      <c r="E9" s="3">
        <f t="shared" si="1"/>
        <v>0</v>
      </c>
      <c r="F9" s="3">
        <f t="shared" si="2"/>
        <v>5</v>
      </c>
      <c r="G9" s="3">
        <f t="shared" si="3"/>
        <v>0</v>
      </c>
      <c r="H9" s="3">
        <v>5.0</v>
      </c>
      <c r="I9" s="3">
        <v>2.0</v>
      </c>
      <c r="J9" s="3">
        <f t="shared" si="4"/>
        <v>2.5</v>
      </c>
      <c r="K9" s="14" t="s">
        <v>25</v>
      </c>
    </row>
    <row r="10" ht="15.75" customHeight="1">
      <c r="A10" s="3"/>
      <c r="B10" s="14" t="s">
        <v>26</v>
      </c>
      <c r="C10" s="3" t="s">
        <v>17</v>
      </c>
      <c r="D10" s="12" t="s">
        <v>18</v>
      </c>
      <c r="E10" s="3">
        <f t="shared" si="1"/>
        <v>0</v>
      </c>
      <c r="F10" s="3">
        <f t="shared" si="2"/>
        <v>5</v>
      </c>
      <c r="G10" s="3">
        <f t="shared" si="3"/>
        <v>0</v>
      </c>
      <c r="H10" s="3">
        <v>5.0</v>
      </c>
      <c r="I10" s="3">
        <v>2.0</v>
      </c>
      <c r="J10" s="3">
        <f t="shared" si="4"/>
        <v>2.5</v>
      </c>
      <c r="K10" s="15" t="s">
        <v>27</v>
      </c>
    </row>
    <row r="11" ht="15.75" customHeight="1">
      <c r="A11" s="3"/>
      <c r="B11" s="14" t="s">
        <v>28</v>
      </c>
      <c r="C11" s="3" t="s">
        <v>17</v>
      </c>
      <c r="D11" s="12" t="s">
        <v>18</v>
      </c>
      <c r="E11" s="3">
        <f t="shared" si="1"/>
        <v>0</v>
      </c>
      <c r="F11" s="3">
        <f t="shared" si="2"/>
        <v>5</v>
      </c>
      <c r="G11" s="3">
        <f t="shared" si="3"/>
        <v>0</v>
      </c>
      <c r="H11" s="3">
        <v>5.0</v>
      </c>
      <c r="I11" s="3">
        <v>2.0</v>
      </c>
      <c r="J11" s="3">
        <f t="shared" si="4"/>
        <v>2.5</v>
      </c>
      <c r="K11" s="14" t="s">
        <v>29</v>
      </c>
    </row>
    <row r="12" ht="15.75" customHeight="1">
      <c r="A12" s="3"/>
      <c r="B12" s="14" t="s">
        <v>30</v>
      </c>
      <c r="C12" s="3" t="s">
        <v>17</v>
      </c>
      <c r="D12" s="12" t="s">
        <v>18</v>
      </c>
      <c r="E12" s="3">
        <f t="shared" si="1"/>
        <v>0</v>
      </c>
      <c r="F12" s="3">
        <f t="shared" si="2"/>
        <v>5</v>
      </c>
      <c r="G12" s="3">
        <f t="shared" si="3"/>
        <v>0</v>
      </c>
      <c r="H12" s="3">
        <v>5.0</v>
      </c>
      <c r="I12" s="3">
        <v>2.0</v>
      </c>
      <c r="J12" s="3">
        <f t="shared" si="4"/>
        <v>2.5</v>
      </c>
      <c r="K12" s="16" t="s">
        <v>31</v>
      </c>
    </row>
    <row r="13" ht="15.75" customHeight="1">
      <c r="A13" s="3"/>
      <c r="B13" s="14" t="s">
        <v>32</v>
      </c>
      <c r="C13" s="3" t="s">
        <v>17</v>
      </c>
      <c r="D13" s="12" t="s">
        <v>18</v>
      </c>
      <c r="E13" s="3">
        <f t="shared" si="1"/>
        <v>0</v>
      </c>
      <c r="F13" s="3">
        <f t="shared" si="2"/>
        <v>5</v>
      </c>
      <c r="G13" s="3">
        <f t="shared" si="3"/>
        <v>0</v>
      </c>
      <c r="H13" s="3">
        <v>5.0</v>
      </c>
      <c r="I13" s="3">
        <v>2.0</v>
      </c>
      <c r="J13" s="3">
        <f t="shared" si="4"/>
        <v>2.5</v>
      </c>
      <c r="K13" s="14" t="s">
        <v>33</v>
      </c>
    </row>
    <row r="14" ht="15.75" customHeight="1">
      <c r="A14" s="3"/>
      <c r="B14" s="14" t="s">
        <v>34</v>
      </c>
      <c r="C14" s="3" t="s">
        <v>17</v>
      </c>
      <c r="D14" s="12" t="s">
        <v>18</v>
      </c>
      <c r="E14" s="3">
        <f t="shared" si="1"/>
        <v>0</v>
      </c>
      <c r="F14" s="3">
        <f t="shared" si="2"/>
        <v>4</v>
      </c>
      <c r="G14" s="3">
        <f t="shared" si="3"/>
        <v>0</v>
      </c>
      <c r="H14" s="3">
        <v>4.0</v>
      </c>
      <c r="I14" s="3">
        <v>2.0</v>
      </c>
      <c r="J14" s="3">
        <f t="shared" si="4"/>
        <v>2</v>
      </c>
      <c r="K14" s="14" t="s">
        <v>29</v>
      </c>
    </row>
    <row r="15" ht="15.75" customHeight="1">
      <c r="A15" s="3"/>
      <c r="B15" s="14" t="s">
        <v>35</v>
      </c>
      <c r="C15" s="3" t="s">
        <v>36</v>
      </c>
      <c r="D15" s="12" t="s">
        <v>18</v>
      </c>
      <c r="E15" s="3">
        <f t="shared" si="1"/>
        <v>0</v>
      </c>
      <c r="F15" s="3">
        <f t="shared" si="2"/>
        <v>4</v>
      </c>
      <c r="G15" s="3">
        <f t="shared" si="3"/>
        <v>0</v>
      </c>
      <c r="H15" s="3">
        <v>4.0</v>
      </c>
      <c r="I15" s="3">
        <v>3.0</v>
      </c>
      <c r="J15" s="3">
        <f t="shared" si="4"/>
        <v>1.33</v>
      </c>
      <c r="K15" s="15" t="s">
        <v>37</v>
      </c>
    </row>
    <row r="16" ht="15.75" customHeight="1">
      <c r="A16" s="3"/>
      <c r="B16" s="14" t="s">
        <v>38</v>
      </c>
      <c r="C16" s="3" t="s">
        <v>17</v>
      </c>
      <c r="D16" s="12" t="s">
        <v>18</v>
      </c>
      <c r="E16" s="3">
        <f t="shared" si="1"/>
        <v>0</v>
      </c>
      <c r="F16" s="3">
        <f t="shared" si="2"/>
        <v>5</v>
      </c>
      <c r="G16" s="3">
        <f t="shared" si="3"/>
        <v>0</v>
      </c>
      <c r="H16" s="3">
        <v>5.0</v>
      </c>
      <c r="I16" s="3">
        <v>3.0</v>
      </c>
      <c r="J16" s="3">
        <f t="shared" si="4"/>
        <v>1.67</v>
      </c>
      <c r="K16" s="13"/>
    </row>
    <row r="17" ht="15.75" customHeight="1">
      <c r="A17" s="3"/>
      <c r="B17" s="14" t="s">
        <v>39</v>
      </c>
      <c r="C17" s="3" t="s">
        <v>36</v>
      </c>
      <c r="D17" s="12" t="s">
        <v>18</v>
      </c>
      <c r="E17" s="3">
        <f t="shared" si="1"/>
        <v>0</v>
      </c>
      <c r="F17" s="3">
        <f t="shared" si="2"/>
        <v>3</v>
      </c>
      <c r="G17" s="3">
        <f t="shared" si="3"/>
        <v>0</v>
      </c>
      <c r="H17" s="3">
        <v>3.0</v>
      </c>
      <c r="I17" s="3">
        <v>2.0</v>
      </c>
      <c r="J17" s="3">
        <f t="shared" si="4"/>
        <v>1.5</v>
      </c>
      <c r="K17" s="14" t="s">
        <v>40</v>
      </c>
    </row>
    <row r="18" ht="15.75" customHeight="1">
      <c r="A18" s="3"/>
      <c r="B18" s="14" t="s">
        <v>41</v>
      </c>
      <c r="C18" s="3" t="s">
        <v>36</v>
      </c>
      <c r="D18" s="3" t="s">
        <v>18</v>
      </c>
      <c r="E18" s="3">
        <f t="shared" si="1"/>
        <v>0</v>
      </c>
      <c r="F18" s="3">
        <f t="shared" si="2"/>
        <v>4</v>
      </c>
      <c r="G18" s="3">
        <f t="shared" si="3"/>
        <v>0</v>
      </c>
      <c r="H18" s="3">
        <v>4.0</v>
      </c>
      <c r="I18" s="3">
        <v>3.0</v>
      </c>
      <c r="J18" s="3">
        <f t="shared" si="4"/>
        <v>1.33</v>
      </c>
      <c r="K18" s="14" t="s">
        <v>29</v>
      </c>
    </row>
    <row r="19">
      <c r="A19" s="9" t="s">
        <v>42</v>
      </c>
      <c r="B19" s="17"/>
      <c r="C19" s="18"/>
      <c r="D19" s="19"/>
      <c r="E19" s="18"/>
      <c r="F19" s="18"/>
      <c r="G19" s="18"/>
      <c r="H19" s="18"/>
      <c r="I19" s="18"/>
      <c r="J19" s="18"/>
      <c r="K19" s="17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ht="15.75" customHeight="1">
      <c r="A20" s="3"/>
      <c r="B20" s="14" t="s">
        <v>43</v>
      </c>
      <c r="C20" s="3" t="s">
        <v>44</v>
      </c>
      <c r="D20" s="12" t="s">
        <v>18</v>
      </c>
      <c r="E20" s="3">
        <f t="shared" ref="E20:E23" si="5">IF(D20="Zrobione",1,IF(D20="W trakcie",0.5,0))</f>
        <v>0</v>
      </c>
      <c r="F20" s="3">
        <f t="shared" ref="F20:F23" si="6">H20</f>
        <v>4</v>
      </c>
      <c r="G20" s="3">
        <f t="shared" ref="G20:G23" si="7">E20*F20</f>
        <v>0</v>
      </c>
      <c r="H20" s="3">
        <v>4.0</v>
      </c>
      <c r="I20" s="3">
        <v>5.0</v>
      </c>
      <c r="J20" s="3">
        <f t="shared" ref="J20:J23" si="8">IFERROR(ROUND(H20/I20,2),"")</f>
        <v>0.8</v>
      </c>
      <c r="K20" s="20" t="s">
        <v>45</v>
      </c>
    </row>
    <row r="21">
      <c r="A21" s="3"/>
      <c r="B21" s="14" t="s">
        <v>46</v>
      </c>
      <c r="C21" s="3" t="s">
        <v>17</v>
      </c>
      <c r="D21" s="12" t="s">
        <v>18</v>
      </c>
      <c r="E21" s="3">
        <f t="shared" si="5"/>
        <v>0</v>
      </c>
      <c r="F21" s="3">
        <f t="shared" si="6"/>
        <v>4</v>
      </c>
      <c r="G21" s="3">
        <f t="shared" si="7"/>
        <v>0</v>
      </c>
      <c r="H21" s="3">
        <v>4.0</v>
      </c>
      <c r="I21" s="3">
        <v>2.0</v>
      </c>
      <c r="J21" s="3">
        <f t="shared" si="8"/>
        <v>2</v>
      </c>
      <c r="K21" s="20" t="s">
        <v>47</v>
      </c>
    </row>
    <row r="22">
      <c r="A22" s="3"/>
      <c r="B22" s="13" t="s">
        <v>48</v>
      </c>
      <c r="C22" s="3" t="s">
        <v>17</v>
      </c>
      <c r="D22" s="12" t="s">
        <v>18</v>
      </c>
      <c r="E22" s="3">
        <f t="shared" si="5"/>
        <v>0</v>
      </c>
      <c r="F22" s="3">
        <f t="shared" si="6"/>
        <v>4</v>
      </c>
      <c r="G22" s="3">
        <f t="shared" si="7"/>
        <v>0</v>
      </c>
      <c r="H22" s="3">
        <v>4.0</v>
      </c>
      <c r="I22" s="3">
        <v>2.0</v>
      </c>
      <c r="J22" s="3">
        <f t="shared" si="8"/>
        <v>2</v>
      </c>
      <c r="K22" s="14" t="s">
        <v>29</v>
      </c>
    </row>
    <row r="23">
      <c r="A23" s="3"/>
      <c r="B23" s="13" t="s">
        <v>49</v>
      </c>
      <c r="C23" s="3" t="s">
        <v>17</v>
      </c>
      <c r="D23" s="12" t="s">
        <v>18</v>
      </c>
      <c r="E23" s="3">
        <f t="shared" si="5"/>
        <v>0</v>
      </c>
      <c r="F23" s="3">
        <f t="shared" si="6"/>
        <v>4</v>
      </c>
      <c r="G23" s="3">
        <f t="shared" si="7"/>
        <v>0</v>
      </c>
      <c r="H23" s="3">
        <v>4.0</v>
      </c>
      <c r="I23" s="3">
        <v>2.0</v>
      </c>
      <c r="J23" s="3">
        <f t="shared" si="8"/>
        <v>2</v>
      </c>
      <c r="K23" s="20" t="s">
        <v>50</v>
      </c>
    </row>
    <row r="24">
      <c r="A24" s="21" t="s">
        <v>51</v>
      </c>
      <c r="B24" s="17"/>
      <c r="C24" s="18"/>
      <c r="D24" s="19"/>
      <c r="E24" s="18"/>
      <c r="F24" s="18"/>
      <c r="G24" s="18"/>
      <c r="H24" s="18"/>
      <c r="I24" s="18"/>
      <c r="J24" s="18"/>
      <c r="K24" s="17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ht="15.75" customHeight="1">
      <c r="A25" s="3"/>
      <c r="B25" s="14" t="s">
        <v>52</v>
      </c>
      <c r="C25" s="3" t="s">
        <v>36</v>
      </c>
      <c r="D25" s="3" t="s">
        <v>18</v>
      </c>
      <c r="E25" s="3">
        <f t="shared" ref="E25:E40" si="9">IF(D25="Zrobione",1,IF(D25="W trakcie",0.5,0))</f>
        <v>0</v>
      </c>
      <c r="F25" s="3">
        <f t="shared" ref="F25:F40" si="10">H25</f>
        <v>4</v>
      </c>
      <c r="G25" s="3">
        <f t="shared" ref="G25:G40" si="11">E25*F25</f>
        <v>0</v>
      </c>
      <c r="H25" s="3">
        <v>4.0</v>
      </c>
      <c r="I25" s="3">
        <v>3.0</v>
      </c>
      <c r="J25" s="3">
        <f t="shared" ref="J25:J40" si="12">IFERROR(ROUND(H25/I25,2),"")</f>
        <v>1.33</v>
      </c>
      <c r="K25" s="20" t="s">
        <v>53</v>
      </c>
    </row>
    <row r="26">
      <c r="A26" s="3"/>
      <c r="B26" s="14" t="s">
        <v>54</v>
      </c>
      <c r="C26" s="3" t="s">
        <v>36</v>
      </c>
      <c r="D26" s="12" t="s">
        <v>18</v>
      </c>
      <c r="E26" s="3">
        <f t="shared" si="9"/>
        <v>0</v>
      </c>
      <c r="F26" s="3">
        <f t="shared" si="10"/>
        <v>4</v>
      </c>
      <c r="G26" s="3">
        <f t="shared" si="11"/>
        <v>0</v>
      </c>
      <c r="H26" s="3">
        <v>4.0</v>
      </c>
      <c r="I26" s="3">
        <v>3.0</v>
      </c>
      <c r="J26" s="3">
        <f t="shared" si="12"/>
        <v>1.33</v>
      </c>
      <c r="K26" s="20" t="s">
        <v>55</v>
      </c>
    </row>
    <row r="27">
      <c r="A27" s="3"/>
      <c r="B27" s="14" t="s">
        <v>56</v>
      </c>
      <c r="C27" s="3" t="s">
        <v>17</v>
      </c>
      <c r="D27" s="12" t="s">
        <v>18</v>
      </c>
      <c r="E27" s="3">
        <f t="shared" si="9"/>
        <v>0</v>
      </c>
      <c r="F27" s="3">
        <f t="shared" si="10"/>
        <v>4</v>
      </c>
      <c r="G27" s="3">
        <f t="shared" si="11"/>
        <v>0</v>
      </c>
      <c r="H27" s="3">
        <v>4.0</v>
      </c>
      <c r="I27" s="3">
        <v>2.0</v>
      </c>
      <c r="J27" s="3">
        <f t="shared" si="12"/>
        <v>2</v>
      </c>
      <c r="K27" s="20" t="s">
        <v>57</v>
      </c>
    </row>
    <row r="28">
      <c r="A28" s="3"/>
      <c r="B28" s="14" t="s">
        <v>58</v>
      </c>
      <c r="C28" s="3" t="s">
        <v>36</v>
      </c>
      <c r="D28" s="12" t="s">
        <v>18</v>
      </c>
      <c r="E28" s="3">
        <f t="shared" si="9"/>
        <v>0</v>
      </c>
      <c r="F28" s="3">
        <f t="shared" si="10"/>
        <v>4</v>
      </c>
      <c r="G28" s="3">
        <f t="shared" si="11"/>
        <v>0</v>
      </c>
      <c r="H28" s="3">
        <v>4.0</v>
      </c>
      <c r="I28" s="3">
        <v>3.0</v>
      </c>
      <c r="J28" s="3">
        <f t="shared" si="12"/>
        <v>1.33</v>
      </c>
      <c r="K28" s="20" t="s">
        <v>59</v>
      </c>
    </row>
    <row r="29">
      <c r="A29" s="3"/>
      <c r="B29" s="14" t="s">
        <v>60</v>
      </c>
      <c r="C29" s="3" t="s">
        <v>17</v>
      </c>
      <c r="D29" s="12" t="s">
        <v>18</v>
      </c>
      <c r="E29" s="3">
        <f t="shared" si="9"/>
        <v>0</v>
      </c>
      <c r="F29" s="3">
        <f t="shared" si="10"/>
        <v>4</v>
      </c>
      <c r="G29" s="3">
        <f t="shared" si="11"/>
        <v>0</v>
      </c>
      <c r="H29" s="3">
        <v>4.0</v>
      </c>
      <c r="I29" s="3">
        <v>2.0</v>
      </c>
      <c r="J29" s="3">
        <f t="shared" si="12"/>
        <v>2</v>
      </c>
      <c r="K29" s="20" t="s">
        <v>61</v>
      </c>
    </row>
    <row r="30">
      <c r="A30" s="3"/>
      <c r="B30" s="14" t="s">
        <v>62</v>
      </c>
      <c r="C30" s="3" t="s">
        <v>17</v>
      </c>
      <c r="D30" s="12" t="s">
        <v>18</v>
      </c>
      <c r="E30" s="3">
        <f t="shared" si="9"/>
        <v>0</v>
      </c>
      <c r="F30" s="3">
        <f t="shared" si="10"/>
        <v>4</v>
      </c>
      <c r="G30" s="3">
        <f t="shared" si="11"/>
        <v>0</v>
      </c>
      <c r="H30" s="3">
        <v>4.0</v>
      </c>
      <c r="I30" s="3">
        <v>2.0</v>
      </c>
      <c r="J30" s="3">
        <f t="shared" si="12"/>
        <v>2</v>
      </c>
      <c r="K30" s="20" t="s">
        <v>63</v>
      </c>
    </row>
    <row r="31">
      <c r="A31" s="3"/>
      <c r="B31" s="13" t="s">
        <v>64</v>
      </c>
      <c r="C31" s="3" t="s">
        <v>17</v>
      </c>
      <c r="D31" s="12" t="s">
        <v>18</v>
      </c>
      <c r="E31" s="3">
        <f t="shared" si="9"/>
        <v>0</v>
      </c>
      <c r="F31" s="3">
        <f t="shared" si="10"/>
        <v>4</v>
      </c>
      <c r="G31" s="3">
        <f t="shared" si="11"/>
        <v>0</v>
      </c>
      <c r="H31" s="3">
        <v>4.0</v>
      </c>
      <c r="I31" s="3">
        <v>2.0</v>
      </c>
      <c r="J31" s="3">
        <f t="shared" si="12"/>
        <v>2</v>
      </c>
      <c r="K31" s="20" t="s">
        <v>65</v>
      </c>
    </row>
    <row r="32">
      <c r="A32" s="3"/>
      <c r="B32" s="14" t="s">
        <v>66</v>
      </c>
      <c r="C32" s="3" t="s">
        <v>17</v>
      </c>
      <c r="D32" s="12" t="s">
        <v>18</v>
      </c>
      <c r="E32" s="3">
        <f t="shared" si="9"/>
        <v>0</v>
      </c>
      <c r="F32" s="3">
        <f t="shared" si="10"/>
        <v>4</v>
      </c>
      <c r="G32" s="3">
        <f t="shared" si="11"/>
        <v>0</v>
      </c>
      <c r="H32" s="3">
        <v>4.0</v>
      </c>
      <c r="I32" s="3">
        <v>2.0</v>
      </c>
      <c r="J32" s="3">
        <f t="shared" si="12"/>
        <v>2</v>
      </c>
      <c r="K32" s="20" t="s">
        <v>67</v>
      </c>
    </row>
    <row r="33" ht="15.75" customHeight="1">
      <c r="A33" s="3"/>
      <c r="B33" s="14" t="s">
        <v>68</v>
      </c>
      <c r="C33" s="3" t="s">
        <v>36</v>
      </c>
      <c r="D33" s="3" t="s">
        <v>18</v>
      </c>
      <c r="E33" s="3">
        <f t="shared" si="9"/>
        <v>0</v>
      </c>
      <c r="F33" s="3">
        <f t="shared" si="10"/>
        <v>4</v>
      </c>
      <c r="G33" s="3">
        <f t="shared" si="11"/>
        <v>0</v>
      </c>
      <c r="H33" s="3">
        <v>4.0</v>
      </c>
      <c r="I33" s="3">
        <v>3.0</v>
      </c>
      <c r="J33" s="3">
        <f t="shared" si="12"/>
        <v>1.33</v>
      </c>
      <c r="K33" s="20" t="s">
        <v>69</v>
      </c>
    </row>
    <row r="34" ht="15.75" customHeight="1">
      <c r="A34" s="3"/>
      <c r="B34" s="14" t="s">
        <v>70</v>
      </c>
      <c r="C34" s="3" t="s">
        <v>36</v>
      </c>
      <c r="D34" s="3" t="s">
        <v>18</v>
      </c>
      <c r="E34" s="3">
        <f t="shared" si="9"/>
        <v>0</v>
      </c>
      <c r="F34" s="3">
        <f t="shared" si="10"/>
        <v>4</v>
      </c>
      <c r="G34" s="3">
        <f t="shared" si="11"/>
        <v>0</v>
      </c>
      <c r="H34" s="3">
        <v>4.0</v>
      </c>
      <c r="I34" s="3">
        <v>3.0</v>
      </c>
      <c r="J34" s="3">
        <f t="shared" si="12"/>
        <v>1.33</v>
      </c>
      <c r="K34" s="20" t="s">
        <v>71</v>
      </c>
    </row>
    <row r="35" ht="15.75" customHeight="1">
      <c r="A35" s="3"/>
      <c r="B35" s="14" t="s">
        <v>72</v>
      </c>
      <c r="C35" s="3" t="s">
        <v>36</v>
      </c>
      <c r="D35" s="3" t="s">
        <v>18</v>
      </c>
      <c r="E35" s="3">
        <f t="shared" si="9"/>
        <v>0</v>
      </c>
      <c r="F35" s="3">
        <f t="shared" si="10"/>
        <v>4</v>
      </c>
      <c r="G35" s="3">
        <f t="shared" si="11"/>
        <v>0</v>
      </c>
      <c r="H35" s="3">
        <v>4.0</v>
      </c>
      <c r="I35" s="3">
        <v>3.0</v>
      </c>
      <c r="J35" s="3">
        <f t="shared" si="12"/>
        <v>1.33</v>
      </c>
      <c r="K35" s="20" t="s">
        <v>73</v>
      </c>
    </row>
    <row r="36" ht="15.75" customHeight="1">
      <c r="A36" s="3"/>
      <c r="B36" s="14" t="s">
        <v>74</v>
      </c>
      <c r="C36" s="3" t="s">
        <v>44</v>
      </c>
      <c r="D36" s="3" t="s">
        <v>18</v>
      </c>
      <c r="E36" s="3">
        <f t="shared" si="9"/>
        <v>0</v>
      </c>
      <c r="F36" s="3">
        <f t="shared" si="10"/>
        <v>4</v>
      </c>
      <c r="G36" s="3">
        <f t="shared" si="11"/>
        <v>0</v>
      </c>
      <c r="H36" s="3">
        <v>4.0</v>
      </c>
      <c r="I36" s="3">
        <v>5.0</v>
      </c>
      <c r="J36" s="3">
        <f t="shared" si="12"/>
        <v>0.8</v>
      </c>
      <c r="K36" s="20" t="s">
        <v>75</v>
      </c>
    </row>
    <row r="37" ht="15.75" customHeight="1">
      <c r="A37" s="3"/>
      <c r="B37" s="14" t="s">
        <v>76</v>
      </c>
      <c r="C37" s="3" t="s">
        <v>17</v>
      </c>
      <c r="D37" s="3" t="s">
        <v>18</v>
      </c>
      <c r="E37" s="3">
        <f t="shared" si="9"/>
        <v>0</v>
      </c>
      <c r="F37" s="3">
        <f t="shared" si="10"/>
        <v>5</v>
      </c>
      <c r="G37" s="3">
        <f t="shared" si="11"/>
        <v>0</v>
      </c>
      <c r="H37" s="3">
        <v>5.0</v>
      </c>
      <c r="I37" s="3">
        <v>2.0</v>
      </c>
      <c r="J37" s="3">
        <f t="shared" si="12"/>
        <v>2.5</v>
      </c>
      <c r="K37" s="20" t="s">
        <v>77</v>
      </c>
    </row>
    <row r="38" ht="15.75" customHeight="1">
      <c r="A38" s="3"/>
      <c r="B38" s="14" t="s">
        <v>78</v>
      </c>
      <c r="C38" s="3" t="s">
        <v>36</v>
      </c>
      <c r="D38" s="3" t="s">
        <v>18</v>
      </c>
      <c r="E38" s="3">
        <f t="shared" si="9"/>
        <v>0</v>
      </c>
      <c r="F38" s="3">
        <f t="shared" si="10"/>
        <v>4</v>
      </c>
      <c r="G38" s="3">
        <f t="shared" si="11"/>
        <v>0</v>
      </c>
      <c r="H38" s="3">
        <v>4.0</v>
      </c>
      <c r="I38" s="3">
        <v>3.0</v>
      </c>
      <c r="J38" s="3">
        <f t="shared" si="12"/>
        <v>1.33</v>
      </c>
      <c r="K38" s="20" t="s">
        <v>77</v>
      </c>
    </row>
    <row r="39" ht="15.75" customHeight="1">
      <c r="A39" s="3"/>
      <c r="B39" s="14" t="s">
        <v>79</v>
      </c>
      <c r="C39" s="3" t="s">
        <v>44</v>
      </c>
      <c r="D39" s="3" t="s">
        <v>18</v>
      </c>
      <c r="E39" s="3">
        <f t="shared" si="9"/>
        <v>0</v>
      </c>
      <c r="F39" s="3">
        <f t="shared" si="10"/>
        <v>4</v>
      </c>
      <c r="G39" s="3">
        <f t="shared" si="11"/>
        <v>0</v>
      </c>
      <c r="H39" s="3">
        <v>4.0</v>
      </c>
      <c r="I39" s="3">
        <v>5.0</v>
      </c>
      <c r="J39" s="3">
        <f t="shared" si="12"/>
        <v>0.8</v>
      </c>
      <c r="K39" s="20" t="s">
        <v>77</v>
      </c>
    </row>
    <row r="40" ht="15.75" customHeight="1">
      <c r="A40" s="3"/>
      <c r="B40" s="14" t="s">
        <v>80</v>
      </c>
      <c r="C40" s="3" t="s">
        <v>36</v>
      </c>
      <c r="D40" s="3" t="s">
        <v>18</v>
      </c>
      <c r="E40" s="3">
        <f t="shared" si="9"/>
        <v>0</v>
      </c>
      <c r="F40" s="3">
        <f t="shared" si="10"/>
        <v>4</v>
      </c>
      <c r="G40" s="3">
        <f t="shared" si="11"/>
        <v>0</v>
      </c>
      <c r="H40" s="3">
        <v>4.0</v>
      </c>
      <c r="I40" s="3">
        <v>3.0</v>
      </c>
      <c r="J40" s="3">
        <f t="shared" si="12"/>
        <v>1.33</v>
      </c>
      <c r="K40" s="20" t="s">
        <v>77</v>
      </c>
    </row>
    <row r="41">
      <c r="A41" s="22" t="s">
        <v>81</v>
      </c>
    </row>
    <row r="42" ht="15.75" customHeight="1">
      <c r="A42" s="3"/>
      <c r="B42" s="14" t="s">
        <v>82</v>
      </c>
      <c r="C42" s="3" t="s">
        <v>17</v>
      </c>
      <c r="D42" s="3" t="s">
        <v>18</v>
      </c>
      <c r="E42" s="3">
        <f t="shared" ref="E42:E54" si="13">IF(D42="Zrobione",1,IF(D42="W trakcie",0.5,0))</f>
        <v>0</v>
      </c>
      <c r="F42" s="3">
        <f t="shared" ref="F42:F54" si="14">H42</f>
        <v>4</v>
      </c>
      <c r="G42" s="3">
        <f t="shared" ref="G42:G54" si="15">E42*F42</f>
        <v>0</v>
      </c>
      <c r="H42" s="3">
        <v>4.0</v>
      </c>
      <c r="I42" s="3">
        <v>2.0</v>
      </c>
      <c r="J42" s="3">
        <f t="shared" ref="J42:J54" si="16">IFERROR(ROUND(H42/I42,2),"")</f>
        <v>2</v>
      </c>
      <c r="K42" s="13"/>
    </row>
    <row r="43" ht="15.75" customHeight="1">
      <c r="A43" s="3"/>
      <c r="B43" s="14" t="s">
        <v>83</v>
      </c>
      <c r="C43" s="3" t="s">
        <v>17</v>
      </c>
      <c r="D43" s="3" t="s">
        <v>18</v>
      </c>
      <c r="E43" s="3">
        <f t="shared" si="13"/>
        <v>0</v>
      </c>
      <c r="F43" s="3">
        <f t="shared" si="14"/>
        <v>4</v>
      </c>
      <c r="G43" s="3">
        <f t="shared" si="15"/>
        <v>0</v>
      </c>
      <c r="H43" s="3">
        <v>4.0</v>
      </c>
      <c r="I43" s="3">
        <v>2.0</v>
      </c>
      <c r="J43" s="3">
        <f t="shared" si="16"/>
        <v>2</v>
      </c>
      <c r="K43" s="13"/>
    </row>
    <row r="44" ht="15.75" customHeight="1">
      <c r="A44" s="3"/>
      <c r="B44" s="14" t="s">
        <v>84</v>
      </c>
      <c r="C44" s="3" t="s">
        <v>17</v>
      </c>
      <c r="D44" s="3" t="s">
        <v>18</v>
      </c>
      <c r="E44" s="3">
        <f t="shared" si="13"/>
        <v>0</v>
      </c>
      <c r="F44" s="3">
        <f t="shared" si="14"/>
        <v>4</v>
      </c>
      <c r="G44" s="3">
        <f t="shared" si="15"/>
        <v>0</v>
      </c>
      <c r="H44" s="3">
        <v>4.0</v>
      </c>
      <c r="I44" s="3">
        <v>2.0</v>
      </c>
      <c r="J44" s="3">
        <f t="shared" si="16"/>
        <v>2</v>
      </c>
      <c r="K44" s="13"/>
    </row>
    <row r="45" ht="15.75" customHeight="1">
      <c r="A45" s="3"/>
      <c r="B45" s="14" t="s">
        <v>85</v>
      </c>
      <c r="C45" s="3" t="s">
        <v>36</v>
      </c>
      <c r="D45" s="3" t="s">
        <v>18</v>
      </c>
      <c r="E45" s="3">
        <f t="shared" si="13"/>
        <v>0</v>
      </c>
      <c r="F45" s="3">
        <f t="shared" si="14"/>
        <v>4</v>
      </c>
      <c r="G45" s="3">
        <f t="shared" si="15"/>
        <v>0</v>
      </c>
      <c r="H45" s="3">
        <v>4.0</v>
      </c>
      <c r="I45" s="3">
        <v>3.0</v>
      </c>
      <c r="J45" s="3">
        <f t="shared" si="16"/>
        <v>1.33</v>
      </c>
      <c r="K45" s="13"/>
    </row>
    <row r="46" ht="15.75" customHeight="1">
      <c r="A46" s="3"/>
      <c r="B46" s="14" t="s">
        <v>86</v>
      </c>
      <c r="C46" s="3" t="s">
        <v>17</v>
      </c>
      <c r="D46" s="3" t="s">
        <v>18</v>
      </c>
      <c r="E46" s="3">
        <f t="shared" si="13"/>
        <v>0</v>
      </c>
      <c r="F46" s="3">
        <f t="shared" si="14"/>
        <v>4</v>
      </c>
      <c r="G46" s="3">
        <f t="shared" si="15"/>
        <v>0</v>
      </c>
      <c r="H46" s="3">
        <v>4.0</v>
      </c>
      <c r="I46" s="3">
        <v>2.0</v>
      </c>
      <c r="J46" s="3">
        <f t="shared" si="16"/>
        <v>2</v>
      </c>
      <c r="K46" s="13"/>
    </row>
    <row r="47" ht="15.75" customHeight="1">
      <c r="A47" s="3"/>
      <c r="B47" s="14" t="s">
        <v>87</v>
      </c>
      <c r="C47" s="3" t="s">
        <v>17</v>
      </c>
      <c r="D47" s="3" t="s">
        <v>18</v>
      </c>
      <c r="E47" s="3">
        <f t="shared" si="13"/>
        <v>0</v>
      </c>
      <c r="F47" s="3">
        <f t="shared" si="14"/>
        <v>4</v>
      </c>
      <c r="G47" s="3">
        <f t="shared" si="15"/>
        <v>0</v>
      </c>
      <c r="H47" s="3">
        <v>4.0</v>
      </c>
      <c r="I47" s="3">
        <v>2.0</v>
      </c>
      <c r="J47" s="3">
        <f t="shared" si="16"/>
        <v>2</v>
      </c>
      <c r="K47" s="13"/>
    </row>
    <row r="48" ht="15.75" customHeight="1">
      <c r="A48" s="3"/>
      <c r="B48" s="14" t="s">
        <v>88</v>
      </c>
      <c r="C48" s="3" t="s">
        <v>17</v>
      </c>
      <c r="D48" s="3" t="s">
        <v>18</v>
      </c>
      <c r="E48" s="3">
        <f t="shared" si="13"/>
        <v>0</v>
      </c>
      <c r="F48" s="3">
        <f t="shared" si="14"/>
        <v>4</v>
      </c>
      <c r="G48" s="3">
        <f t="shared" si="15"/>
        <v>0</v>
      </c>
      <c r="H48" s="3">
        <v>4.0</v>
      </c>
      <c r="I48" s="3">
        <v>2.0</v>
      </c>
      <c r="J48" s="3">
        <f t="shared" si="16"/>
        <v>2</v>
      </c>
      <c r="K48" s="13"/>
    </row>
    <row r="49" ht="15.75" customHeight="1">
      <c r="A49" s="3"/>
      <c r="B49" s="14" t="s">
        <v>89</v>
      </c>
      <c r="C49" s="3" t="s">
        <v>36</v>
      </c>
      <c r="D49" s="3" t="s">
        <v>18</v>
      </c>
      <c r="E49" s="3">
        <f t="shared" si="13"/>
        <v>0</v>
      </c>
      <c r="F49" s="3">
        <f t="shared" si="14"/>
        <v>4</v>
      </c>
      <c r="G49" s="3">
        <f t="shared" si="15"/>
        <v>0</v>
      </c>
      <c r="H49" s="3">
        <v>4.0</v>
      </c>
      <c r="I49" s="3">
        <v>3.0</v>
      </c>
      <c r="J49" s="3">
        <f t="shared" si="16"/>
        <v>1.33</v>
      </c>
      <c r="K49" s="13"/>
    </row>
    <row r="50" ht="15.75" customHeight="1">
      <c r="A50" s="3"/>
      <c r="B50" s="14" t="s">
        <v>90</v>
      </c>
      <c r="C50" s="3" t="s">
        <v>17</v>
      </c>
      <c r="D50" s="3" t="s">
        <v>18</v>
      </c>
      <c r="E50" s="3">
        <f t="shared" si="13"/>
        <v>0</v>
      </c>
      <c r="F50" s="3">
        <f t="shared" si="14"/>
        <v>4</v>
      </c>
      <c r="G50" s="3">
        <f t="shared" si="15"/>
        <v>0</v>
      </c>
      <c r="H50" s="3">
        <v>4.0</v>
      </c>
      <c r="I50" s="3">
        <v>2.0</v>
      </c>
      <c r="J50" s="3">
        <f t="shared" si="16"/>
        <v>2</v>
      </c>
      <c r="K50" s="13"/>
    </row>
    <row r="51" ht="15.75" customHeight="1">
      <c r="A51" s="3"/>
      <c r="B51" s="14" t="s">
        <v>91</v>
      </c>
      <c r="C51" s="3" t="s">
        <v>17</v>
      </c>
      <c r="D51" s="3" t="s">
        <v>18</v>
      </c>
      <c r="E51" s="3">
        <f t="shared" si="13"/>
        <v>0</v>
      </c>
      <c r="F51" s="3">
        <f t="shared" si="14"/>
        <v>4</v>
      </c>
      <c r="G51" s="3">
        <f t="shared" si="15"/>
        <v>0</v>
      </c>
      <c r="H51" s="3">
        <v>4.0</v>
      </c>
      <c r="I51" s="3">
        <v>2.0</v>
      </c>
      <c r="J51" s="3">
        <f t="shared" si="16"/>
        <v>2</v>
      </c>
      <c r="K51" s="13"/>
    </row>
    <row r="52" ht="15.75" customHeight="1">
      <c r="A52" s="3"/>
      <c r="B52" s="14" t="s">
        <v>92</v>
      </c>
      <c r="C52" s="3" t="s">
        <v>17</v>
      </c>
      <c r="D52" s="3" t="s">
        <v>18</v>
      </c>
      <c r="E52" s="3">
        <f t="shared" si="13"/>
        <v>0</v>
      </c>
      <c r="F52" s="3">
        <f t="shared" si="14"/>
        <v>4</v>
      </c>
      <c r="G52" s="3">
        <f t="shared" si="15"/>
        <v>0</v>
      </c>
      <c r="H52" s="3">
        <v>4.0</v>
      </c>
      <c r="I52" s="3">
        <v>2.0</v>
      </c>
      <c r="J52" s="3">
        <f t="shared" si="16"/>
        <v>2</v>
      </c>
      <c r="K52" s="13"/>
    </row>
    <row r="53" ht="15.75" customHeight="1">
      <c r="A53" s="3"/>
      <c r="B53" s="14" t="s">
        <v>93</v>
      </c>
      <c r="C53" s="3" t="s">
        <v>17</v>
      </c>
      <c r="D53" s="3" t="s">
        <v>18</v>
      </c>
      <c r="E53" s="3">
        <f t="shared" si="13"/>
        <v>0</v>
      </c>
      <c r="F53" s="3">
        <f t="shared" si="14"/>
        <v>4</v>
      </c>
      <c r="G53" s="3">
        <f t="shared" si="15"/>
        <v>0</v>
      </c>
      <c r="H53" s="3">
        <v>4.0</v>
      </c>
      <c r="I53" s="3">
        <v>2.0</v>
      </c>
      <c r="J53" s="3">
        <f t="shared" si="16"/>
        <v>2</v>
      </c>
      <c r="K53" s="13"/>
    </row>
    <row r="54" ht="15.75" customHeight="1">
      <c r="A54" s="3"/>
      <c r="B54" s="14" t="s">
        <v>94</v>
      </c>
      <c r="C54" s="3" t="s">
        <v>17</v>
      </c>
      <c r="D54" s="3" t="s">
        <v>18</v>
      </c>
      <c r="E54" s="3">
        <f t="shared" si="13"/>
        <v>0</v>
      </c>
      <c r="F54" s="3">
        <f t="shared" si="14"/>
        <v>4</v>
      </c>
      <c r="G54" s="3">
        <f t="shared" si="15"/>
        <v>0</v>
      </c>
      <c r="H54" s="3">
        <v>4.0</v>
      </c>
      <c r="I54" s="3">
        <v>2.0</v>
      </c>
      <c r="J54" s="3">
        <f t="shared" si="16"/>
        <v>2</v>
      </c>
      <c r="K54" s="14" t="s">
        <v>29</v>
      </c>
    </row>
    <row r="55">
      <c r="A55" s="9" t="s">
        <v>95</v>
      </c>
      <c r="B55" s="17"/>
      <c r="C55" s="18"/>
      <c r="D55" s="19"/>
      <c r="E55" s="18"/>
      <c r="F55" s="18"/>
      <c r="G55" s="18"/>
      <c r="H55" s="18"/>
      <c r="I55" s="18"/>
      <c r="J55" s="18"/>
      <c r="K55" s="17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>
      <c r="A56" s="3"/>
      <c r="B56" s="14" t="s">
        <v>96</v>
      </c>
      <c r="C56" s="3" t="s">
        <v>36</v>
      </c>
      <c r="D56" s="12" t="s">
        <v>18</v>
      </c>
      <c r="E56" s="3">
        <f t="shared" ref="E56:E57" si="17">IF(D56="Zrobione",1,IF(D56="W trakcie",0.5,0))</f>
        <v>0</v>
      </c>
      <c r="F56" s="3">
        <f t="shared" ref="F56:F57" si="18">H56</f>
        <v>3</v>
      </c>
      <c r="G56" s="3">
        <f t="shared" ref="G56:G57" si="19">E56*F56</f>
        <v>0</v>
      </c>
      <c r="H56" s="3">
        <v>3.0</v>
      </c>
      <c r="I56" s="3">
        <v>2.0</v>
      </c>
      <c r="J56" s="3">
        <f t="shared" ref="J56:J57" si="20">IFERROR(ROUND(H56/I56,2),"")</f>
        <v>1.5</v>
      </c>
      <c r="K56" s="15" t="s">
        <v>97</v>
      </c>
    </row>
    <row r="57">
      <c r="A57" s="3"/>
      <c r="B57" s="14" t="s">
        <v>98</v>
      </c>
      <c r="C57" s="3" t="s">
        <v>36</v>
      </c>
      <c r="D57" s="12" t="s">
        <v>18</v>
      </c>
      <c r="E57" s="3">
        <f t="shared" si="17"/>
        <v>0</v>
      </c>
      <c r="F57" s="3">
        <f t="shared" si="18"/>
        <v>3</v>
      </c>
      <c r="G57" s="3">
        <f t="shared" si="19"/>
        <v>0</v>
      </c>
      <c r="H57" s="3">
        <v>3.0</v>
      </c>
      <c r="I57" s="3">
        <v>2.0</v>
      </c>
      <c r="J57" s="3">
        <f t="shared" si="20"/>
        <v>1.5</v>
      </c>
      <c r="K57" s="15" t="s">
        <v>99</v>
      </c>
    </row>
    <row r="58" ht="15.75" customHeight="1">
      <c r="A58" s="22" t="s">
        <v>100</v>
      </c>
      <c r="B58" s="14"/>
      <c r="C58" s="3"/>
      <c r="D58" s="3"/>
      <c r="E58" s="3"/>
      <c r="F58" s="3"/>
      <c r="G58" s="3"/>
      <c r="H58" s="3"/>
      <c r="I58" s="3"/>
      <c r="J58" s="3"/>
      <c r="K58" s="13"/>
    </row>
    <row r="59" ht="15.75" customHeight="1">
      <c r="A59" s="3"/>
      <c r="B59" s="14" t="s">
        <v>101</v>
      </c>
      <c r="C59" s="3" t="s">
        <v>36</v>
      </c>
      <c r="D59" s="3" t="s">
        <v>18</v>
      </c>
      <c r="E59" s="3">
        <f t="shared" ref="E59:E66" si="21">IF(D59="Zrobione",1,IF(D59="W trakcie",0.5,0))</f>
        <v>0</v>
      </c>
      <c r="F59" s="3">
        <f t="shared" ref="F59:F66" si="22">H59</f>
        <v>4</v>
      </c>
      <c r="G59" s="3">
        <f t="shared" ref="G59:G66" si="23">E59*F59</f>
        <v>0</v>
      </c>
      <c r="H59" s="3">
        <v>4.0</v>
      </c>
      <c r="I59" s="3">
        <v>3.0</v>
      </c>
      <c r="J59" s="3">
        <f t="shared" ref="J59:J66" si="24">IFERROR(ROUND(H59/I59,2),"")</f>
        <v>1.33</v>
      </c>
      <c r="K59" s="14" t="s">
        <v>102</v>
      </c>
    </row>
    <row r="60" ht="15.75" customHeight="1">
      <c r="A60" s="3"/>
      <c r="B60" s="14" t="s">
        <v>103</v>
      </c>
      <c r="C60" s="3" t="s">
        <v>36</v>
      </c>
      <c r="D60" s="3" t="s">
        <v>18</v>
      </c>
      <c r="E60" s="3">
        <f t="shared" si="21"/>
        <v>0</v>
      </c>
      <c r="F60" s="3">
        <f t="shared" si="22"/>
        <v>4</v>
      </c>
      <c r="G60" s="3">
        <f t="shared" si="23"/>
        <v>0</v>
      </c>
      <c r="H60" s="3">
        <v>4.0</v>
      </c>
      <c r="I60" s="3">
        <v>3.0</v>
      </c>
      <c r="J60" s="3">
        <f t="shared" si="24"/>
        <v>1.33</v>
      </c>
      <c r="K60" s="14" t="s">
        <v>104</v>
      </c>
    </row>
    <row r="61" ht="15.75" customHeight="1">
      <c r="A61" s="3"/>
      <c r="B61" s="14" t="s">
        <v>105</v>
      </c>
      <c r="C61" s="3" t="s">
        <v>36</v>
      </c>
      <c r="D61" s="3" t="s">
        <v>18</v>
      </c>
      <c r="E61" s="3">
        <f t="shared" si="21"/>
        <v>0</v>
      </c>
      <c r="F61" s="3">
        <f t="shared" si="22"/>
        <v>4</v>
      </c>
      <c r="G61" s="3">
        <f t="shared" si="23"/>
        <v>0</v>
      </c>
      <c r="H61" s="3">
        <v>4.0</v>
      </c>
      <c r="I61" s="3">
        <v>3.0</v>
      </c>
      <c r="J61" s="3">
        <f t="shared" si="24"/>
        <v>1.33</v>
      </c>
      <c r="K61" s="14" t="s">
        <v>106</v>
      </c>
    </row>
    <row r="62" ht="15.75" customHeight="1">
      <c r="A62" s="3"/>
      <c r="B62" s="14" t="s">
        <v>107</v>
      </c>
      <c r="C62" s="3" t="s">
        <v>36</v>
      </c>
      <c r="D62" s="3" t="s">
        <v>18</v>
      </c>
      <c r="E62" s="3">
        <f t="shared" si="21"/>
        <v>0</v>
      </c>
      <c r="F62" s="3">
        <f t="shared" si="22"/>
        <v>4</v>
      </c>
      <c r="G62" s="3">
        <f t="shared" si="23"/>
        <v>0</v>
      </c>
      <c r="H62" s="3">
        <v>4.0</v>
      </c>
      <c r="I62" s="3">
        <v>3.0</v>
      </c>
      <c r="J62" s="3">
        <f t="shared" si="24"/>
        <v>1.33</v>
      </c>
      <c r="K62" s="14" t="s">
        <v>29</v>
      </c>
    </row>
    <row r="63" ht="15.75" customHeight="1">
      <c r="A63" s="3"/>
      <c r="B63" s="14" t="s">
        <v>108</v>
      </c>
      <c r="C63" s="3" t="s">
        <v>36</v>
      </c>
      <c r="D63" s="3" t="s">
        <v>18</v>
      </c>
      <c r="E63" s="3">
        <f t="shared" si="21"/>
        <v>0</v>
      </c>
      <c r="F63" s="3">
        <f t="shared" si="22"/>
        <v>4</v>
      </c>
      <c r="G63" s="3">
        <f t="shared" si="23"/>
        <v>0</v>
      </c>
      <c r="H63" s="3">
        <v>4.0</v>
      </c>
      <c r="I63" s="3">
        <v>3.0</v>
      </c>
      <c r="J63" s="3">
        <f t="shared" si="24"/>
        <v>1.33</v>
      </c>
      <c r="K63" s="14" t="s">
        <v>29</v>
      </c>
    </row>
    <row r="64" ht="15.75" customHeight="1">
      <c r="A64" s="3"/>
      <c r="B64" s="14" t="s">
        <v>109</v>
      </c>
      <c r="C64" s="3" t="s">
        <v>36</v>
      </c>
      <c r="D64" s="3" t="s">
        <v>18</v>
      </c>
      <c r="E64" s="3">
        <f t="shared" si="21"/>
        <v>0</v>
      </c>
      <c r="F64" s="3">
        <f t="shared" si="22"/>
        <v>4</v>
      </c>
      <c r="G64" s="3">
        <f t="shared" si="23"/>
        <v>0</v>
      </c>
      <c r="H64" s="3">
        <v>4.0</v>
      </c>
      <c r="I64" s="3">
        <v>3.0</v>
      </c>
      <c r="J64" s="3">
        <f t="shared" si="24"/>
        <v>1.33</v>
      </c>
      <c r="K64" s="14" t="s">
        <v>29</v>
      </c>
    </row>
    <row r="65" ht="15.75" customHeight="1">
      <c r="A65" s="3"/>
      <c r="B65" s="14" t="s">
        <v>110</v>
      </c>
      <c r="C65" s="3" t="s">
        <v>36</v>
      </c>
      <c r="D65" s="3" t="s">
        <v>18</v>
      </c>
      <c r="E65" s="3">
        <f t="shared" si="21"/>
        <v>0</v>
      </c>
      <c r="F65" s="3">
        <f t="shared" si="22"/>
        <v>4</v>
      </c>
      <c r="G65" s="3">
        <f t="shared" si="23"/>
        <v>0</v>
      </c>
      <c r="H65" s="3">
        <v>4.0</v>
      </c>
      <c r="I65" s="3">
        <v>3.0</v>
      </c>
      <c r="J65" s="3">
        <f t="shared" si="24"/>
        <v>1.33</v>
      </c>
      <c r="K65" s="13"/>
    </row>
    <row r="66" ht="15.75" customHeight="1">
      <c r="A66" s="3"/>
      <c r="B66" s="13" t="s">
        <v>111</v>
      </c>
      <c r="C66" s="3" t="s">
        <v>36</v>
      </c>
      <c r="D66" s="12" t="s">
        <v>18</v>
      </c>
      <c r="E66" s="3">
        <f t="shared" si="21"/>
        <v>0</v>
      </c>
      <c r="F66" s="3">
        <f t="shared" si="22"/>
        <v>4</v>
      </c>
      <c r="G66" s="3">
        <f t="shared" si="23"/>
        <v>0</v>
      </c>
      <c r="H66" s="3">
        <v>4.0</v>
      </c>
      <c r="I66" s="3">
        <v>3.0</v>
      </c>
      <c r="J66" s="3">
        <f t="shared" si="24"/>
        <v>1.33</v>
      </c>
      <c r="K66" s="14" t="s">
        <v>29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</sheetData>
  <conditionalFormatting sqref="D6:D66">
    <cfRule type="expression" dxfId="0" priority="1">
      <formula>D6="Do zrobienia"</formula>
    </cfRule>
  </conditionalFormatting>
  <conditionalFormatting sqref="D6:D66">
    <cfRule type="expression" dxfId="1" priority="2">
      <formula>D6="W trakcie"</formula>
    </cfRule>
  </conditionalFormatting>
  <conditionalFormatting sqref="D6:D66">
    <cfRule type="expression" dxfId="2" priority="3">
      <formula>D6="Zrobione"</formula>
    </cfRule>
  </conditionalFormatting>
  <dataValidations>
    <dataValidation type="list" allowBlank="1" sqref="D6:D40 D42:D66">
      <formula1>"Do zrobienia,W trakcie,Zrobione"</formula1>
    </dataValidation>
  </dataValidations>
  <hyperlinks>
    <hyperlink r:id="rId1" ref="K10"/>
    <hyperlink r:id="rId2" ref="K12"/>
    <hyperlink r:id="rId3" ref="K15"/>
    <hyperlink r:id="rId4" ref="K20"/>
    <hyperlink r:id="rId5" ref="K21"/>
    <hyperlink r:id="rId6" ref="K23"/>
    <hyperlink r:id="rId7" ref="K25"/>
    <hyperlink r:id="rId8" ref="K26"/>
    <hyperlink r:id="rId9" ref="K27"/>
    <hyperlink r:id="rId10" ref="K28"/>
    <hyperlink r:id="rId11" ref="K29"/>
    <hyperlink r:id="rId12" ref="K30"/>
    <hyperlink r:id="rId13" ref="K31"/>
    <hyperlink r:id="rId14" ref="K32"/>
    <hyperlink r:id="rId15" ref="K33"/>
    <hyperlink r:id="rId16" ref="K34"/>
    <hyperlink r:id="rId17" ref="K35"/>
    <hyperlink r:id="rId18" ref="K36"/>
    <hyperlink r:id="rId19" ref="K56"/>
    <hyperlink r:id="rId20" ref="K57"/>
  </hyperlinks>
  <printOptions/>
  <pageMargins bottom="1.0" footer="0.0" header="0.0" left="0.75" right="0.75" top="1.0"/>
  <pageSetup orientation="landscape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0"/>
    <col customWidth="1" min="2" max="2" width="18.0"/>
    <col customWidth="1" min="3" max="3" width="8.71"/>
    <col customWidth="1" min="4" max="4" width="26.0"/>
    <col customWidth="1" min="5" max="5" width="40.0"/>
    <col customWidth="1" min="6" max="6" width="10.0"/>
    <col customWidth="1" min="7" max="26" width="8.71"/>
  </cols>
  <sheetData>
    <row r="1">
      <c r="A1" s="23" t="s">
        <v>112</v>
      </c>
      <c r="D1" s="24" t="s">
        <v>113</v>
      </c>
    </row>
    <row r="3">
      <c r="A3" s="25" t="s">
        <v>114</v>
      </c>
      <c r="B3" s="25">
        <f>SUM(Checklist!G2:G64)</f>
        <v>0</v>
      </c>
      <c r="D3" s="25" t="s">
        <v>3</v>
      </c>
      <c r="E3" s="26" t="str">
        <f>IFERROR(__xludf.DUMMYFUNCTION("SPARKLINE(B6,{""charttype"",""bar"";""max"",1})"),"")</f>
        <v/>
      </c>
      <c r="F3" s="27">
        <f>B6</f>
        <v>0</v>
      </c>
    </row>
    <row r="4">
      <c r="A4" s="25" t="s">
        <v>115</v>
      </c>
      <c r="B4" s="25">
        <f>SUM(Checklist!F2:F64)</f>
        <v>223</v>
      </c>
      <c r="D4" s="25" t="s">
        <v>116</v>
      </c>
      <c r="E4" s="26" t="str">
        <f>IFERROR(__xludf.DUMMYFUNCTION("SPARKLINE(B11,{""charttype"",""bar"";""max"",1})"),"")</f>
        <v/>
      </c>
      <c r="F4" s="27">
        <f>B11</f>
        <v>0</v>
      </c>
    </row>
    <row r="5">
      <c r="A5" s="25" t="s">
        <v>1</v>
      </c>
      <c r="B5" s="25">
        <f>IF(B4=0,"",ROUND(B3/B4*100,1))</f>
        <v>0</v>
      </c>
    </row>
    <row r="6">
      <c r="A6" s="25" t="s">
        <v>117</v>
      </c>
      <c r="B6" s="27">
        <f>IF(B4=0,"",B3/B4)</f>
        <v>0</v>
      </c>
    </row>
    <row r="8">
      <c r="A8" s="25" t="s">
        <v>118</v>
      </c>
      <c r="B8" s="25">
        <f>SUM(Checklist!E2:E64)</f>
        <v>0</v>
      </c>
    </row>
    <row r="9">
      <c r="A9" s="25" t="s">
        <v>119</v>
      </c>
      <c r="B9" s="25">
        <f>114</f>
        <v>114</v>
      </c>
    </row>
    <row r="10">
      <c r="A10" s="25" t="s">
        <v>120</v>
      </c>
      <c r="B10" s="25">
        <f>IF(B9=0,"",ROUND(B8/B9*100,1))</f>
        <v>0</v>
      </c>
    </row>
    <row r="11">
      <c r="A11" s="25" t="s">
        <v>121</v>
      </c>
      <c r="B11" s="27">
        <f>IF(B9=0,"",B8/B9)</f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2026-02-17T18:40:05Z</dcterms:created>
  <dc:creator>openpyxl</dc:creator>
</cp:coreProperties>
</file>